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hris\unl\Dropbox\NEW\STAT880\Sections\3 - Probability\"/>
    </mc:Choice>
  </mc:AlternateContent>
  <bookViews>
    <workbookView xWindow="0" yWindow="120" windowWidth="11340" windowHeight="6288" tabRatio="469"/>
  </bookViews>
  <sheets>
    <sheet name="Summary" sheetId="2" r:id="rId1"/>
    <sheet name="Plinko Probabilities" sheetId="1" r:id="rId2"/>
  </sheets>
  <calcPr calcId="162913"/>
</workbook>
</file>

<file path=xl/calcChain.xml><?xml version="1.0" encoding="utf-8"?>
<calcChain xmlns="http://schemas.openxmlformats.org/spreadsheetml/2006/main">
  <c r="D45" i="1" l="1"/>
  <c r="D49" i="1"/>
  <c r="D48" i="1"/>
  <c r="D47" i="1"/>
  <c r="D46" i="1"/>
  <c r="D50" i="1" l="1"/>
  <c r="G30" i="2"/>
  <c r="G31" i="2" s="1"/>
  <c r="F30" i="2"/>
  <c r="F31" i="2" s="1"/>
  <c r="E30" i="2"/>
  <c r="E31" i="2" s="1"/>
  <c r="D30" i="2"/>
  <c r="D41" i="2" s="1"/>
  <c r="D31" i="2"/>
  <c r="C30" i="2"/>
  <c r="C31" i="2" s="1"/>
  <c r="G28" i="1"/>
  <c r="G29" i="1"/>
  <c r="G30" i="1"/>
  <c r="G31" i="1"/>
  <c r="G32" i="1"/>
  <c r="G10" i="1"/>
  <c r="G11" i="1"/>
  <c r="G12" i="1"/>
  <c r="G13" i="1"/>
  <c r="G14" i="1"/>
  <c r="C10" i="1"/>
  <c r="C11" i="1"/>
  <c r="C12" i="1"/>
  <c r="C13" i="1"/>
  <c r="C14" i="1"/>
  <c r="C28" i="1"/>
  <c r="C29" i="1"/>
  <c r="C30" i="1"/>
  <c r="C31" i="1"/>
  <c r="C32" i="1"/>
  <c r="C45" i="1"/>
  <c r="C46" i="1"/>
  <c r="C47" i="1"/>
  <c r="C48" i="1"/>
  <c r="C49" i="1"/>
  <c r="D37" i="2"/>
  <c r="E37" i="2"/>
  <c r="F37" i="2"/>
  <c r="E38" i="2"/>
  <c r="F38" i="2"/>
  <c r="G38" i="2"/>
  <c r="C39" i="2"/>
  <c r="D39" i="2"/>
  <c r="E39" i="2"/>
  <c r="D40" i="2"/>
  <c r="E40" i="2"/>
  <c r="F40" i="2"/>
  <c r="E41" i="2"/>
  <c r="F41" i="2"/>
  <c r="G15" i="1" l="1"/>
  <c r="F16" i="1" s="1"/>
  <c r="C50" i="1"/>
  <c r="G33" i="1"/>
  <c r="H31" i="1" s="1"/>
  <c r="C33" i="1"/>
  <c r="D32" i="1" s="1"/>
  <c r="C15" i="1"/>
  <c r="D11" i="1" s="1"/>
  <c r="B51" i="1"/>
  <c r="G39" i="2"/>
  <c r="D38" i="2"/>
  <c r="H12" i="1"/>
  <c r="H13" i="1"/>
  <c r="F39" i="2"/>
  <c r="C38" i="2"/>
  <c r="H11" i="1"/>
  <c r="H14" i="1"/>
  <c r="C40" i="2"/>
  <c r="C41" i="2"/>
  <c r="G37" i="2"/>
  <c r="H10" i="1"/>
  <c r="G41" i="2"/>
  <c r="C37" i="2"/>
  <c r="G40" i="2"/>
  <c r="B16" i="1" l="1"/>
  <c r="H30" i="1"/>
  <c r="H29" i="1"/>
  <c r="B52" i="1"/>
  <c r="B55" i="1" s="1"/>
  <c r="F34" i="1"/>
  <c r="H32" i="1"/>
  <c r="D29" i="1"/>
  <c r="D28" i="1"/>
  <c r="D14" i="1"/>
  <c r="H28" i="1"/>
  <c r="H33" i="1" s="1"/>
  <c r="F35" i="1" s="1"/>
  <c r="B34" i="1"/>
  <c r="D13" i="1"/>
  <c r="D12" i="1"/>
  <c r="D10" i="1"/>
  <c r="D15" i="1" s="1"/>
  <c r="B17" i="1" s="1"/>
  <c r="B21" i="1" s="1"/>
  <c r="H15" i="1"/>
  <c r="F17" i="1" s="1"/>
  <c r="F20" i="1" s="1"/>
  <c r="D30" i="1"/>
  <c r="D31" i="1"/>
  <c r="D33" i="1"/>
  <c r="B35" i="1" s="1"/>
  <c r="B36" i="1" s="1"/>
  <c r="F39" i="1" l="1"/>
  <c r="F36" i="1"/>
  <c r="F38" i="1"/>
  <c r="F37" i="1"/>
  <c r="F18" i="1"/>
  <c r="B20" i="1"/>
  <c r="F21" i="1"/>
  <c r="F19" i="1"/>
  <c r="B18" i="1"/>
  <c r="B39" i="1"/>
  <c r="B19" i="1"/>
  <c r="B54" i="1"/>
  <c r="B38" i="1"/>
  <c r="B53" i="1"/>
  <c r="B37" i="1"/>
  <c r="B56" i="1"/>
</calcChain>
</file>

<file path=xl/sharedStrings.xml><?xml version="1.0" encoding="utf-8"?>
<sst xmlns="http://schemas.openxmlformats.org/spreadsheetml/2006/main" count="69" uniqueCount="24">
  <si>
    <t>SUM</t>
  </si>
  <si>
    <t>Begin in column:</t>
  </si>
  <si>
    <t>X</t>
  </si>
  <si>
    <t>m=</t>
  </si>
  <si>
    <t>s=</t>
  </si>
  <si>
    <t>m - 2*s =</t>
  </si>
  <si>
    <t>m + 2*s =</t>
  </si>
  <si>
    <t>c</t>
  </si>
  <si>
    <t>P(X=c)</t>
  </si>
  <si>
    <t>m =</t>
  </si>
  <si>
    <t>s =</t>
  </si>
  <si>
    <t>Drop Plinko chip in column above:</t>
  </si>
  <si>
    <t>x</t>
  </si>
  <si>
    <t>Count</t>
  </si>
  <si>
    <t>Percentages</t>
  </si>
  <si>
    <t>Percent.</t>
  </si>
  <si>
    <t>f(x)</t>
  </si>
  <si>
    <t>Average won</t>
  </si>
  <si>
    <t>Total chips</t>
  </si>
  <si>
    <t>X*f(X)</t>
  </si>
  <si>
    <r>
      <t>(X-</t>
    </r>
    <r>
      <rPr>
        <b/>
        <sz val="10"/>
        <rFont val="Symbol"/>
        <family val="1"/>
        <charset val="2"/>
      </rPr>
      <t>m</t>
    </r>
    <r>
      <rPr>
        <b/>
        <sz val="10"/>
        <rFont val="Arial"/>
        <family val="2"/>
      </rPr>
      <t>)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*f(X)</t>
    </r>
  </si>
  <si>
    <t>m - 3*s =</t>
  </si>
  <si>
    <t>m + 3*s =</t>
  </si>
  <si>
    <t>Observed for one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</si>
</sst>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.0000"/>
    <numFmt numFmtId="165" formatCode="&quot;$&quot;#,##0.00"/>
    <numFmt numFmtId="166" formatCode="&quot;$&quot;#,##0"/>
  </numFmts>
  <fonts count="9" x14ac:knownFonts="1">
    <font>
      <sz val="10"/>
      <name val="Arial"/>
    </font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name val="Symbol"/>
      <family val="1"/>
      <charset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right"/>
    </xf>
    <xf numFmtId="6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right"/>
    </xf>
    <xf numFmtId="6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6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horizontal="right"/>
    </xf>
    <xf numFmtId="2" fontId="0" fillId="0" borderId="0" xfId="0" quotePrefix="1" applyNumberForma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6" fillId="0" borderId="0" xfId="0" applyFont="1"/>
    <xf numFmtId="166" fontId="3" fillId="0" borderId="1" xfId="1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Fill="1" applyBorder="1" applyAlignment="1">
      <alignment horizontal="right"/>
    </xf>
    <xf numFmtId="165" fontId="6" fillId="0" borderId="1" xfId="1" applyNumberFormat="1" applyFont="1" applyBorder="1" applyAlignment="1">
      <alignment horizontal="center"/>
    </xf>
    <xf numFmtId="0" fontId="7" fillId="0" borderId="0" xfId="0" applyFont="1"/>
    <xf numFmtId="6" fontId="3" fillId="0" borderId="2" xfId="0" applyNumberFormat="1" applyFont="1" applyBorder="1" applyAlignment="1">
      <alignment horizontal="center"/>
    </xf>
    <xf numFmtId="6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2" fontId="7" fillId="0" borderId="3" xfId="0" applyNumberFormat="1" applyFont="1" applyBorder="1" applyAlignment="1">
      <alignment horizontal="center"/>
    </xf>
    <xf numFmtId="6" fontId="3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6" fontId="8" fillId="0" borderId="4" xfId="0" applyNumberFormat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0" xfId="1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7</xdr:col>
      <xdr:colOff>681975</xdr:colOff>
      <xdr:row>6</xdr:row>
      <xdr:rowOff>99060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19050"/>
          <a:ext cx="5838810" cy="1085850"/>
        </a:xfrm>
        <a:prstGeom prst="rect">
          <a:avLst/>
        </a:prstGeom>
        <a:solidFill>
          <a:srgbClr val="CCFFCC"/>
        </a:solidFill>
        <a:ln w="2540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sz="1000" b="1" i="0" strike="noStrike">
              <a:solidFill>
                <a:srgbClr val="0000FF"/>
              </a:solidFill>
              <a:latin typeface="Arial"/>
              <a:cs typeface="Arial"/>
            </a:rPr>
            <a:t>Plinko probability distributions</a:t>
          </a:r>
        </a:p>
        <a:p>
          <a:pPr algn="l" rtl="0">
            <a:lnSpc>
              <a:spcPts val="1000"/>
            </a:lnSpc>
            <a:defRPr sz="1000"/>
          </a:pPr>
          <a:endParaRPr lang="en-US" sz="1000" b="1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US" sz="1000" b="1" i="0" strike="noStrike">
              <a:solidFill>
                <a:srgbClr val="0000FF"/>
              </a:solidFill>
              <a:latin typeface="Arial"/>
              <a:cs typeface="Arial"/>
            </a:rPr>
            <a:t>Purpose:  Find the optimal place to drop the plinko chip. </a:t>
          </a:r>
        </a:p>
        <a:p>
          <a:pPr algn="l" rtl="0">
            <a:lnSpc>
              <a:spcPts val="1000"/>
            </a:lnSpc>
            <a:defRPr sz="1000"/>
          </a:pPr>
          <a:endParaRPr lang="en-US" sz="1000" b="1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n-US" sz="1000" b="1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1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n-US" sz="1000" b="1" i="0" strike="noStrike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1"/>
  <sheetViews>
    <sheetView showGridLines="0" tabSelected="1" workbookViewId="0"/>
  </sheetViews>
  <sheetFormatPr defaultRowHeight="13.2" x14ac:dyDescent="0.25"/>
  <cols>
    <col min="1" max="1" width="5.88671875" style="31" customWidth="1"/>
    <col min="2" max="2" width="15.44140625" style="31" customWidth="1"/>
    <col min="3" max="7" width="11.5546875" style="31" customWidth="1"/>
    <col min="8" max="16384" width="8.88671875" style="31"/>
  </cols>
  <sheetData>
    <row r="2" spans="2:7" s="19" customFormat="1" x14ac:dyDescent="0.25">
      <c r="B2" s="17"/>
      <c r="C2" s="40" t="s">
        <v>11</v>
      </c>
      <c r="D2" s="40"/>
      <c r="E2" s="40"/>
      <c r="F2" s="40"/>
      <c r="G2" s="40"/>
    </row>
    <row r="3" spans="2:7" s="19" customFormat="1" x14ac:dyDescent="0.25">
      <c r="C3" s="18">
        <v>100</v>
      </c>
      <c r="D3" s="18">
        <v>500</v>
      </c>
      <c r="E3" s="18">
        <v>1000</v>
      </c>
      <c r="F3" s="18">
        <v>0</v>
      </c>
      <c r="G3" s="18">
        <v>10000</v>
      </c>
    </row>
    <row r="4" spans="2:7" s="19" customFormat="1" x14ac:dyDescent="0.25">
      <c r="B4" s="18" t="s">
        <v>7</v>
      </c>
      <c r="C4" s="18" t="s">
        <v>8</v>
      </c>
      <c r="D4" s="18" t="s">
        <v>8</v>
      </c>
      <c r="E4" s="18" t="s">
        <v>8</v>
      </c>
      <c r="F4" s="18" t="s">
        <v>8</v>
      </c>
      <c r="G4" s="18" t="s">
        <v>8</v>
      </c>
    </row>
    <row r="5" spans="2:7" s="19" customFormat="1" x14ac:dyDescent="0.25">
      <c r="B5" s="20">
        <v>100</v>
      </c>
      <c r="C5" s="21">
        <v>0.16666666666666666</v>
      </c>
      <c r="D5" s="21">
        <v>0.13392857142857142</v>
      </c>
      <c r="E5" s="21">
        <v>8.2236842105263164E-2</v>
      </c>
      <c r="F5" s="21">
        <v>3.5928143712574849E-2</v>
      </c>
      <c r="G5" s="21">
        <v>1.7647058823529412E-2</v>
      </c>
    </row>
    <row r="6" spans="2:7" s="19" customFormat="1" x14ac:dyDescent="0.25">
      <c r="B6" s="20">
        <v>500</v>
      </c>
      <c r="C6" s="21">
        <v>0.35714285714285715</v>
      </c>
      <c r="D6" s="21">
        <v>0.3080357142857143</v>
      </c>
      <c r="E6" s="21">
        <v>0.22039473684210525</v>
      </c>
      <c r="F6" s="21">
        <v>0.1287425149700599</v>
      </c>
      <c r="G6" s="21">
        <v>8.8235294117647065E-2</v>
      </c>
    </row>
    <row r="7" spans="2:7" s="19" customFormat="1" x14ac:dyDescent="0.25">
      <c r="B7" s="20">
        <v>1000</v>
      </c>
      <c r="C7" s="21">
        <v>0.29761904761904762</v>
      </c>
      <c r="D7" s="21">
        <v>0.29910714285714285</v>
      </c>
      <c r="E7" s="21">
        <v>0.28618421052631576</v>
      </c>
      <c r="F7" s="21">
        <v>0.25449101796407186</v>
      </c>
      <c r="G7" s="21">
        <v>0.23529411764705882</v>
      </c>
    </row>
    <row r="8" spans="2:7" s="19" customFormat="1" x14ac:dyDescent="0.25">
      <c r="B8" s="20">
        <v>0</v>
      </c>
      <c r="C8" s="21">
        <v>0.14285714285714285</v>
      </c>
      <c r="D8" s="21">
        <v>0.19196428571428573</v>
      </c>
      <c r="E8" s="21">
        <v>0.27960526315789475</v>
      </c>
      <c r="F8" s="21">
        <v>0.3712574850299401</v>
      </c>
      <c r="G8" s="21">
        <v>0.41176470588235292</v>
      </c>
    </row>
    <row r="9" spans="2:7" s="19" customFormat="1" x14ac:dyDescent="0.25">
      <c r="B9" s="20">
        <v>10000</v>
      </c>
      <c r="C9" s="21">
        <v>3.5714285714285712E-2</v>
      </c>
      <c r="D9" s="21">
        <v>6.6964285714285712E-2</v>
      </c>
      <c r="E9" s="21">
        <v>0.13157894736842105</v>
      </c>
      <c r="F9" s="21">
        <v>0.20958083832335328</v>
      </c>
      <c r="G9" s="21">
        <v>0.24705882352941178</v>
      </c>
    </row>
    <row r="10" spans="2:7" s="19" customFormat="1" x14ac:dyDescent="0.25">
      <c r="C10" s="22"/>
      <c r="D10" s="22"/>
      <c r="E10" s="22"/>
      <c r="F10" s="22"/>
      <c r="G10" s="22"/>
    </row>
    <row r="11" spans="2:7" s="19" customFormat="1" x14ac:dyDescent="0.25">
      <c r="B11" s="23" t="s">
        <v>9</v>
      </c>
      <c r="C11" s="24">
        <v>850</v>
      </c>
      <c r="D11" s="24">
        <v>1136.1607142857142</v>
      </c>
      <c r="E11" s="24">
        <v>1720.3947368421052</v>
      </c>
      <c r="F11" s="24">
        <v>2418.2634730538921</v>
      </c>
      <c r="G11" s="24">
        <v>2751.7647058823527</v>
      </c>
    </row>
    <row r="12" spans="2:7" s="19" customFormat="1" x14ac:dyDescent="0.25">
      <c r="B12" s="23" t="s">
        <v>10</v>
      </c>
      <c r="C12" s="24">
        <v>1799.305421544658</v>
      </c>
      <c r="D12" s="24">
        <v>2404.7916250447156</v>
      </c>
      <c r="E12" s="24">
        <v>3246.5738786366751</v>
      </c>
      <c r="F12" s="24">
        <v>3923.9166065772051</v>
      </c>
      <c r="G12" s="24">
        <v>4170.2761021503229</v>
      </c>
    </row>
    <row r="13" spans="2:7" s="19" customFormat="1" x14ac:dyDescent="0.25">
      <c r="B13" s="23" t="s">
        <v>5</v>
      </c>
      <c r="C13" s="24">
        <v>-2748.6108430893159</v>
      </c>
      <c r="D13" s="24">
        <v>-3673.422535803717</v>
      </c>
      <c r="E13" s="24">
        <v>-4772.7530204312452</v>
      </c>
      <c r="F13" s="24">
        <v>-5429.5697401005182</v>
      </c>
      <c r="G13" s="24">
        <v>-5588.7874984182927</v>
      </c>
    </row>
    <row r="14" spans="2:7" s="19" customFormat="1" x14ac:dyDescent="0.25">
      <c r="B14" s="23" t="s">
        <v>6</v>
      </c>
      <c r="C14" s="24">
        <v>4448.6108430893164</v>
      </c>
      <c r="D14" s="24">
        <v>5945.7439643751459</v>
      </c>
      <c r="E14" s="24">
        <v>8213.5424941154561</v>
      </c>
      <c r="F14" s="24">
        <v>10266.096686208302</v>
      </c>
      <c r="G14" s="24">
        <v>11092.316910182999</v>
      </c>
    </row>
    <row r="15" spans="2:7" s="19" customFormat="1" x14ac:dyDescent="0.25">
      <c r="B15" s="23" t="s">
        <v>21</v>
      </c>
      <c r="C15" s="24">
        <v>-4547.9162646339737</v>
      </c>
      <c r="D15" s="24">
        <v>-6078.2141608484326</v>
      </c>
      <c r="E15" s="24">
        <v>-8019.3268990679207</v>
      </c>
      <c r="F15" s="24">
        <v>-9353.4863466777242</v>
      </c>
      <c r="G15" s="24">
        <v>-9759.0636005686156</v>
      </c>
    </row>
    <row r="16" spans="2:7" s="19" customFormat="1" x14ac:dyDescent="0.25">
      <c r="B16" s="23" t="s">
        <v>22</v>
      </c>
      <c r="C16" s="24">
        <v>6247.9162646339737</v>
      </c>
      <c r="D16" s="24">
        <v>8350.5355894198601</v>
      </c>
      <c r="E16" s="24">
        <v>11460.116372752131</v>
      </c>
      <c r="F16" s="24">
        <v>14190.013292785508</v>
      </c>
      <c r="G16" s="24">
        <v>15262.593012333322</v>
      </c>
    </row>
    <row r="20" spans="2:7" s="19" customFormat="1" ht="13.8" thickBot="1" x14ac:dyDescent="0.3">
      <c r="B20" s="19" t="s">
        <v>23</v>
      </c>
    </row>
    <row r="21" spans="2:7" s="19" customFormat="1" ht="13.8" thickBot="1" x14ac:dyDescent="0.3">
      <c r="B21" s="25"/>
      <c r="C21" s="41" t="s">
        <v>11</v>
      </c>
      <c r="D21" s="42"/>
      <c r="E21" s="42"/>
      <c r="F21" s="42"/>
      <c r="G21" s="43"/>
    </row>
    <row r="22" spans="2:7" s="19" customFormat="1" ht="13.8" thickBot="1" x14ac:dyDescent="0.3">
      <c r="B22" s="25"/>
      <c r="C22" s="26">
        <v>100</v>
      </c>
      <c r="D22" s="27">
        <v>500</v>
      </c>
      <c r="E22" s="27">
        <v>1000</v>
      </c>
      <c r="F22" s="27">
        <v>0</v>
      </c>
      <c r="G22" s="27">
        <v>10000</v>
      </c>
    </row>
    <row r="23" spans="2:7" s="19" customFormat="1" ht="13.8" thickBot="1" x14ac:dyDescent="0.3">
      <c r="B23" s="28" t="s">
        <v>12</v>
      </c>
      <c r="C23" s="29" t="s">
        <v>13</v>
      </c>
      <c r="D23" s="29" t="s">
        <v>13</v>
      </c>
      <c r="E23" s="29" t="s">
        <v>13</v>
      </c>
      <c r="F23" s="29" t="s">
        <v>13</v>
      </c>
      <c r="G23" s="29" t="s">
        <v>13</v>
      </c>
    </row>
    <row r="24" spans="2:7" ht="13.8" thickBot="1" x14ac:dyDescent="0.3">
      <c r="B24" s="26">
        <v>100</v>
      </c>
      <c r="C24" s="30">
        <v>0</v>
      </c>
      <c r="D24" s="30">
        <v>3</v>
      </c>
      <c r="E24" s="30">
        <v>2</v>
      </c>
      <c r="F24" s="30">
        <v>5</v>
      </c>
      <c r="G24" s="30">
        <v>2</v>
      </c>
    </row>
    <row r="25" spans="2:7" ht="13.8" thickBot="1" x14ac:dyDescent="0.3">
      <c r="B25" s="26">
        <v>500</v>
      </c>
      <c r="C25" s="30">
        <v>0</v>
      </c>
      <c r="D25" s="30">
        <v>3</v>
      </c>
      <c r="E25" s="30">
        <v>12</v>
      </c>
      <c r="F25" s="30">
        <v>5</v>
      </c>
      <c r="G25" s="30">
        <v>6</v>
      </c>
    </row>
    <row r="26" spans="2:7" ht="13.8" thickBot="1" x14ac:dyDescent="0.3">
      <c r="B26" s="26">
        <v>1000</v>
      </c>
      <c r="C26" s="30">
        <v>1</v>
      </c>
      <c r="D26" s="30">
        <v>3</v>
      </c>
      <c r="E26" s="30">
        <v>12</v>
      </c>
      <c r="F26" s="30">
        <v>19</v>
      </c>
      <c r="G26" s="30">
        <v>11</v>
      </c>
    </row>
    <row r="27" spans="2:7" ht="13.8" thickBot="1" x14ac:dyDescent="0.3">
      <c r="B27" s="26">
        <v>0</v>
      </c>
      <c r="C27" s="30">
        <v>0</v>
      </c>
      <c r="D27" s="30">
        <v>2</v>
      </c>
      <c r="E27" s="30">
        <v>9</v>
      </c>
      <c r="F27" s="30">
        <v>21</v>
      </c>
      <c r="G27" s="30">
        <v>8</v>
      </c>
    </row>
    <row r="28" spans="2:7" ht="13.8" thickBot="1" x14ac:dyDescent="0.3">
      <c r="B28" s="26">
        <v>10000</v>
      </c>
      <c r="C28" s="30">
        <v>0</v>
      </c>
      <c r="D28" s="30">
        <v>1</v>
      </c>
      <c r="E28" s="30">
        <v>4</v>
      </c>
      <c r="F28" s="30">
        <v>9</v>
      </c>
      <c r="G28" s="30">
        <v>4</v>
      </c>
    </row>
    <row r="29" spans="2:7" ht="13.8" thickBot="1" x14ac:dyDescent="0.3">
      <c r="B29" s="34"/>
      <c r="C29" s="35"/>
      <c r="D29" s="35"/>
      <c r="E29" s="35"/>
      <c r="F29" s="35"/>
      <c r="G29" s="35"/>
    </row>
    <row r="30" spans="2:7" s="32" customFormat="1" ht="13.8" thickBot="1" x14ac:dyDescent="0.3">
      <c r="B30" s="28" t="s">
        <v>18</v>
      </c>
      <c r="C30" s="36">
        <f>SUM(C24:C28)</f>
        <v>1</v>
      </c>
      <c r="D30" s="36">
        <f>SUM(D24:D28)</f>
        <v>12</v>
      </c>
      <c r="E30" s="36">
        <f>SUM(E24:E28)</f>
        <v>39</v>
      </c>
      <c r="F30" s="36">
        <f>SUM(F24:F28)</f>
        <v>59</v>
      </c>
      <c r="G30" s="36">
        <f>SUM(G24:G28)</f>
        <v>31</v>
      </c>
    </row>
    <row r="31" spans="2:7" s="32" customFormat="1" ht="13.8" thickBot="1" x14ac:dyDescent="0.3">
      <c r="B31" s="28" t="s">
        <v>17</v>
      </c>
      <c r="C31" s="37">
        <f>(C24*$B$24+C25*$B$25+C26*$B$26+C27*$B$27+C28*$B$28)/C30</f>
        <v>1000</v>
      </c>
      <c r="D31" s="37">
        <f>(D24*$B$24+D25*$B$25+D26*$B$26+D27*$B$27+D28*$B$28)/D30</f>
        <v>1233.3333333333333</v>
      </c>
      <c r="E31" s="37">
        <f>(E24*$B$24+E25*$B$25+E26*$B$26+E27*$B$27+E28*$B$28)/E30</f>
        <v>1492.3076923076924</v>
      </c>
      <c r="F31" s="37">
        <f>(F24*$B$24+F25*$B$25+F26*$B$26+F27*$B$27+F28*$B$28)/F30</f>
        <v>1898.3050847457628</v>
      </c>
      <c r="G31" s="37">
        <f>(G24*$B$24+G25*$B$25+G26*$B$26+G27*$B$27+G28*$B$28)/G30</f>
        <v>1748.3870967741937</v>
      </c>
    </row>
    <row r="33" spans="2:7" ht="13.8" thickBot="1" x14ac:dyDescent="0.3">
      <c r="B33" s="31" t="s">
        <v>14</v>
      </c>
    </row>
    <row r="34" spans="2:7" s="19" customFormat="1" ht="13.8" thickBot="1" x14ac:dyDescent="0.3">
      <c r="B34" s="25"/>
      <c r="C34" s="41" t="s">
        <v>11</v>
      </c>
      <c r="D34" s="42"/>
      <c r="E34" s="42"/>
      <c r="F34" s="42"/>
      <c r="G34" s="43"/>
    </row>
    <row r="35" spans="2:7" s="19" customFormat="1" ht="13.8" thickBot="1" x14ac:dyDescent="0.3">
      <c r="B35" s="25"/>
      <c r="C35" s="26">
        <v>100</v>
      </c>
      <c r="D35" s="27">
        <v>500</v>
      </c>
      <c r="E35" s="27">
        <v>1000</v>
      </c>
      <c r="F35" s="27">
        <v>0</v>
      </c>
      <c r="G35" s="27">
        <v>10000</v>
      </c>
    </row>
    <row r="36" spans="2:7" s="19" customFormat="1" ht="13.8" thickBot="1" x14ac:dyDescent="0.3">
      <c r="B36" s="28" t="s">
        <v>12</v>
      </c>
      <c r="C36" s="29" t="s">
        <v>15</v>
      </c>
      <c r="D36" s="29" t="s">
        <v>15</v>
      </c>
      <c r="E36" s="29" t="s">
        <v>15</v>
      </c>
      <c r="F36" s="29" t="s">
        <v>15</v>
      </c>
      <c r="G36" s="29" t="s">
        <v>15</v>
      </c>
    </row>
    <row r="37" spans="2:7" ht="13.8" thickBot="1" x14ac:dyDescent="0.3">
      <c r="B37" s="26">
        <v>100</v>
      </c>
      <c r="C37" s="33">
        <f t="shared" ref="C37:G41" si="0">C24/C$30</f>
        <v>0</v>
      </c>
      <c r="D37" s="33">
        <f t="shared" si="0"/>
        <v>0.25</v>
      </c>
      <c r="E37" s="33">
        <f t="shared" si="0"/>
        <v>5.128205128205128E-2</v>
      </c>
      <c r="F37" s="33">
        <f t="shared" si="0"/>
        <v>8.4745762711864403E-2</v>
      </c>
      <c r="G37" s="33">
        <f t="shared" si="0"/>
        <v>6.4516129032258063E-2</v>
      </c>
    </row>
    <row r="38" spans="2:7" ht="13.8" thickBot="1" x14ac:dyDescent="0.3">
      <c r="B38" s="26">
        <v>500</v>
      </c>
      <c r="C38" s="33">
        <f t="shared" si="0"/>
        <v>0</v>
      </c>
      <c r="D38" s="33">
        <f t="shared" si="0"/>
        <v>0.25</v>
      </c>
      <c r="E38" s="33">
        <f t="shared" si="0"/>
        <v>0.30769230769230771</v>
      </c>
      <c r="F38" s="33">
        <f t="shared" si="0"/>
        <v>8.4745762711864403E-2</v>
      </c>
      <c r="G38" s="33">
        <f t="shared" si="0"/>
        <v>0.19354838709677419</v>
      </c>
    </row>
    <row r="39" spans="2:7" ht="13.8" thickBot="1" x14ac:dyDescent="0.3">
      <c r="B39" s="26">
        <v>1000</v>
      </c>
      <c r="C39" s="33">
        <f t="shared" si="0"/>
        <v>1</v>
      </c>
      <c r="D39" s="33">
        <f t="shared" si="0"/>
        <v>0.25</v>
      </c>
      <c r="E39" s="33">
        <f t="shared" si="0"/>
        <v>0.30769230769230771</v>
      </c>
      <c r="F39" s="33">
        <f t="shared" si="0"/>
        <v>0.32203389830508472</v>
      </c>
      <c r="G39" s="33">
        <f t="shared" si="0"/>
        <v>0.35483870967741937</v>
      </c>
    </row>
    <row r="40" spans="2:7" ht="13.8" thickBot="1" x14ac:dyDescent="0.3">
      <c r="B40" s="26">
        <v>0</v>
      </c>
      <c r="C40" s="33">
        <f t="shared" si="0"/>
        <v>0</v>
      </c>
      <c r="D40" s="33">
        <f t="shared" si="0"/>
        <v>0.16666666666666666</v>
      </c>
      <c r="E40" s="33">
        <f t="shared" si="0"/>
        <v>0.23076923076923078</v>
      </c>
      <c r="F40" s="33">
        <f t="shared" si="0"/>
        <v>0.3559322033898305</v>
      </c>
      <c r="G40" s="33">
        <f t="shared" si="0"/>
        <v>0.25806451612903225</v>
      </c>
    </row>
    <row r="41" spans="2:7" ht="13.8" thickBot="1" x14ac:dyDescent="0.3">
      <c r="B41" s="26">
        <v>10000</v>
      </c>
      <c r="C41" s="33">
        <f t="shared" si="0"/>
        <v>0</v>
      </c>
      <c r="D41" s="33">
        <f t="shared" si="0"/>
        <v>8.3333333333333329E-2</v>
      </c>
      <c r="E41" s="33">
        <f t="shared" si="0"/>
        <v>0.10256410256410256</v>
      </c>
      <c r="F41" s="33">
        <f t="shared" si="0"/>
        <v>0.15254237288135594</v>
      </c>
      <c r="G41" s="33">
        <f t="shared" si="0"/>
        <v>0.12903225806451613</v>
      </c>
    </row>
  </sheetData>
  <mergeCells count="3">
    <mergeCell ref="C2:G2"/>
    <mergeCell ref="C21:G21"/>
    <mergeCell ref="C34:G34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S56"/>
  <sheetViews>
    <sheetView workbookViewId="0">
      <selection activeCell="A8" sqref="A8"/>
    </sheetView>
  </sheetViews>
  <sheetFormatPr defaultRowHeight="13.2" x14ac:dyDescent="0.25"/>
  <cols>
    <col min="1" max="1" width="16" customWidth="1"/>
    <col min="2" max="2" width="12.44140625" style="2" customWidth="1"/>
    <col min="3" max="3" width="9.109375" style="2" customWidth="1"/>
    <col min="4" max="4" width="12.6640625" style="2" customWidth="1"/>
    <col min="5" max="5" width="3.5546875" style="2" customWidth="1"/>
    <col min="6" max="6" width="12.5546875" style="2" customWidth="1"/>
    <col min="7" max="7" width="9" style="2" customWidth="1"/>
    <col min="8" max="8" width="13.88671875" style="2" customWidth="1"/>
    <col min="9" max="9" width="9.44140625" style="2" customWidth="1"/>
    <col min="10" max="10" width="12.33203125" style="2" customWidth="1"/>
    <col min="11" max="11" width="16.109375" style="2" customWidth="1"/>
    <col min="12" max="12" width="16.88671875" style="2" customWidth="1"/>
    <col min="13" max="13" width="12.33203125" style="2" customWidth="1"/>
    <col min="14" max="15" width="13.6640625" customWidth="1"/>
    <col min="22" max="22" width="12" customWidth="1"/>
  </cols>
  <sheetData>
    <row r="8" spans="1:19" x14ac:dyDescent="0.25">
      <c r="A8" s="7" t="s">
        <v>1</v>
      </c>
      <c r="B8" s="8">
        <v>100</v>
      </c>
      <c r="C8" s="9"/>
      <c r="D8" s="9"/>
      <c r="E8" s="8"/>
      <c r="F8" s="8">
        <v>500</v>
      </c>
      <c r="J8" s="4"/>
      <c r="K8" s="4"/>
      <c r="L8" s="4"/>
      <c r="M8" s="4"/>
      <c r="N8" s="2"/>
      <c r="O8" s="2"/>
      <c r="P8" s="2"/>
      <c r="Q8" s="2"/>
      <c r="R8" s="2"/>
    </row>
    <row r="9" spans="1:19" ht="15.6" x14ac:dyDescent="0.25">
      <c r="A9" s="7" t="s">
        <v>2</v>
      </c>
      <c r="B9" s="8" t="s">
        <v>16</v>
      </c>
      <c r="C9" s="9" t="s">
        <v>19</v>
      </c>
      <c r="D9" s="9" t="s">
        <v>20</v>
      </c>
      <c r="E9" s="11"/>
      <c r="F9" s="8" t="s">
        <v>16</v>
      </c>
      <c r="G9" s="9" t="s">
        <v>19</v>
      </c>
      <c r="H9" s="9" t="s">
        <v>20</v>
      </c>
      <c r="J9" s="6"/>
      <c r="K9" s="6"/>
      <c r="L9" s="6"/>
      <c r="M9" s="6"/>
      <c r="N9" s="1"/>
      <c r="O9" s="1"/>
      <c r="P9" s="1"/>
      <c r="Q9" s="1"/>
      <c r="R9" s="1"/>
    </row>
    <row r="10" spans="1:19" x14ac:dyDescent="0.25">
      <c r="A10" s="10">
        <v>100</v>
      </c>
      <c r="B10" s="5">
        <v>0.16666666666666666</v>
      </c>
      <c r="C10" s="12">
        <f>B10*A10</f>
        <v>16.666666666666664</v>
      </c>
      <c r="D10" s="12">
        <f>B10*(A10-$C$15)^2</f>
        <v>93750</v>
      </c>
      <c r="E10" s="6"/>
      <c r="F10" s="5">
        <v>0.13392857142857142</v>
      </c>
      <c r="G10" s="12">
        <f>F10*A10</f>
        <v>13.392857142857142</v>
      </c>
      <c r="H10" s="12">
        <f>F10*(A10-$G$15)^2</f>
        <v>143789.60167353769</v>
      </c>
      <c r="J10" s="6"/>
      <c r="K10" s="6"/>
      <c r="L10" s="6"/>
      <c r="M10" s="6"/>
      <c r="N10" s="1"/>
      <c r="O10" s="1"/>
      <c r="P10" s="1"/>
      <c r="Q10" s="1"/>
      <c r="R10" s="1"/>
    </row>
    <row r="11" spans="1:19" x14ac:dyDescent="0.25">
      <c r="A11" s="10">
        <v>500</v>
      </c>
      <c r="B11" s="5">
        <v>0.35714285714285715</v>
      </c>
      <c r="C11" s="12">
        <f>B11*A11</f>
        <v>178.57142857142858</v>
      </c>
      <c r="D11" s="12">
        <f>B11*(A11-$C$15)^2</f>
        <v>43750</v>
      </c>
      <c r="E11" s="6"/>
      <c r="F11" s="5">
        <v>0.3080357142857143</v>
      </c>
      <c r="G11" s="12">
        <f>F11*A11</f>
        <v>154.01785714285714</v>
      </c>
      <c r="H11" s="12">
        <f>F11*(A11-$G$15)^2</f>
        <v>124662.19354301429</v>
      </c>
      <c r="J11" s="6"/>
      <c r="K11" s="6"/>
      <c r="L11" s="6"/>
      <c r="M11" s="6"/>
      <c r="N11" s="1"/>
      <c r="O11" s="1"/>
      <c r="P11" s="1"/>
      <c r="Q11" s="1"/>
      <c r="R11" s="1"/>
    </row>
    <row r="12" spans="1:19" x14ac:dyDescent="0.25">
      <c r="A12" s="10">
        <v>1000</v>
      </c>
      <c r="B12" s="5">
        <v>0.29761904761904762</v>
      </c>
      <c r="C12" s="12">
        <f>B12*A12</f>
        <v>297.61904761904759</v>
      </c>
      <c r="D12" s="12">
        <f>B12*(A12-$C$15)^2</f>
        <v>6696.4285714285716</v>
      </c>
      <c r="E12" s="6"/>
      <c r="F12" s="5">
        <v>0.29910714285714285</v>
      </c>
      <c r="G12" s="12">
        <f>F12*A12</f>
        <v>299.10714285714283</v>
      </c>
      <c r="H12" s="12">
        <f>F12*(A12-$G$15)^2</f>
        <v>5545.3686950505589</v>
      </c>
      <c r="J12" s="6"/>
      <c r="K12" s="6"/>
      <c r="L12" s="6"/>
      <c r="M12" s="6"/>
      <c r="N12" s="1"/>
      <c r="O12" s="1"/>
      <c r="P12" s="1"/>
      <c r="Q12" s="1"/>
      <c r="R12" s="1"/>
    </row>
    <row r="13" spans="1:19" x14ac:dyDescent="0.25">
      <c r="A13" s="10">
        <v>0</v>
      </c>
      <c r="B13" s="5">
        <v>0.14285714285714285</v>
      </c>
      <c r="C13" s="12">
        <f>B13*A13</f>
        <v>0</v>
      </c>
      <c r="D13" s="12">
        <f>B13*(A13-$C$15)^2</f>
        <v>103214.28571428571</v>
      </c>
      <c r="E13" s="6"/>
      <c r="F13" s="5">
        <v>0.19196428571428573</v>
      </c>
      <c r="G13" s="12">
        <f>F13*A13</f>
        <v>0</v>
      </c>
      <c r="H13" s="12">
        <f>F13*(A13-$G$15)^2</f>
        <v>247799.24220315917</v>
      </c>
      <c r="J13" s="6"/>
      <c r="K13" s="6"/>
      <c r="L13" s="6"/>
      <c r="M13" s="6"/>
      <c r="N13" s="1"/>
      <c r="O13" s="1"/>
      <c r="P13" s="1"/>
      <c r="Q13" s="1"/>
      <c r="R13" s="1"/>
    </row>
    <row r="14" spans="1:19" x14ac:dyDescent="0.25">
      <c r="A14" s="10">
        <v>10000</v>
      </c>
      <c r="B14" s="5">
        <v>3.5714285714285712E-2</v>
      </c>
      <c r="C14" s="12">
        <f>B14*A14</f>
        <v>357.14285714285711</v>
      </c>
      <c r="D14" s="12">
        <f>B14*(A14-$C$15)^2</f>
        <v>2990089.2857142854</v>
      </c>
      <c r="E14" s="6"/>
      <c r="F14" s="5">
        <v>6.6964285714285712E-2</v>
      </c>
      <c r="G14" s="12">
        <f>F14*A14</f>
        <v>669.64285714285711</v>
      </c>
      <c r="H14" s="12">
        <f>F14*(A14-$G$15)^2</f>
        <v>5261226.3537704423</v>
      </c>
      <c r="J14" s="6"/>
      <c r="K14" s="6"/>
      <c r="L14" s="6"/>
      <c r="M14" s="6"/>
      <c r="N14" s="1"/>
      <c r="O14" s="1"/>
      <c r="P14" s="1"/>
      <c r="Q14" s="1"/>
      <c r="R14" s="1"/>
      <c r="S14" s="1"/>
    </row>
    <row r="15" spans="1:19" x14ac:dyDescent="0.25">
      <c r="A15" s="7" t="s">
        <v>0</v>
      </c>
      <c r="C15" s="13">
        <f>SUM(C10:C14)</f>
        <v>850</v>
      </c>
      <c r="D15" s="13">
        <f>SUM(D10:D14)</f>
        <v>3237499.9999999995</v>
      </c>
      <c r="G15" s="13">
        <f>SUM(G10:G14)</f>
        <v>1136.1607142857142</v>
      </c>
      <c r="H15" s="13">
        <f>SUM(H10:H14)</f>
        <v>5783022.759885204</v>
      </c>
      <c r="J15" s="6"/>
      <c r="K15" s="6"/>
      <c r="L15" s="6"/>
      <c r="M15" s="6"/>
      <c r="N15" s="1"/>
      <c r="O15" s="1"/>
      <c r="P15" s="1"/>
      <c r="Q15" s="1"/>
      <c r="R15" s="1"/>
      <c r="S15" s="1"/>
    </row>
    <row r="16" spans="1:19" x14ac:dyDescent="0.25">
      <c r="A16" s="14" t="s">
        <v>3</v>
      </c>
      <c r="B16" s="38">
        <f>C15</f>
        <v>850</v>
      </c>
      <c r="C16" s="13"/>
      <c r="D16" s="13"/>
      <c r="F16" s="38">
        <f>G15</f>
        <v>1136.1607142857142</v>
      </c>
      <c r="J16" s="6"/>
      <c r="K16" s="6"/>
      <c r="L16" s="6"/>
      <c r="M16" s="6"/>
      <c r="N16" s="1"/>
      <c r="O16" s="1"/>
      <c r="P16" s="1"/>
      <c r="Q16" s="1"/>
      <c r="R16" s="1"/>
      <c r="S16" s="1"/>
    </row>
    <row r="17" spans="1:19" x14ac:dyDescent="0.25">
      <c r="A17" s="14" t="s">
        <v>4</v>
      </c>
      <c r="B17" s="38">
        <f>SQRT(D15)</f>
        <v>1799.305421544658</v>
      </c>
      <c r="C17" s="13"/>
      <c r="D17" s="13"/>
      <c r="F17" s="38">
        <f>SQRT(H15)</f>
        <v>2404.7916250447156</v>
      </c>
      <c r="J17" s="6"/>
      <c r="K17" s="6"/>
      <c r="L17" s="6"/>
      <c r="M17" s="6"/>
      <c r="N17" s="1"/>
      <c r="O17" s="1"/>
      <c r="P17" s="1"/>
      <c r="Q17" s="1"/>
      <c r="R17" s="1"/>
      <c r="S17" s="1"/>
    </row>
    <row r="18" spans="1:19" x14ac:dyDescent="0.25">
      <c r="A18" s="15" t="s">
        <v>5</v>
      </c>
      <c r="B18" s="39">
        <f>B16-2*B17</f>
        <v>-2748.6108430893159</v>
      </c>
      <c r="C18" s="5"/>
      <c r="D18" s="5"/>
      <c r="E18" s="6"/>
      <c r="F18" s="39">
        <f>F16-2*F17</f>
        <v>-3673.422535803717</v>
      </c>
      <c r="G18" s="6"/>
      <c r="H18" s="6"/>
      <c r="I18" s="6"/>
      <c r="J18" s="6"/>
      <c r="K18" s="6"/>
      <c r="L18" s="6"/>
      <c r="M18" s="6"/>
      <c r="N18" s="1"/>
      <c r="O18" s="1"/>
      <c r="P18" s="1"/>
      <c r="Q18" s="1"/>
      <c r="R18" s="1"/>
      <c r="S18" s="1"/>
    </row>
    <row r="19" spans="1:19" x14ac:dyDescent="0.25">
      <c r="A19" s="15" t="s">
        <v>6</v>
      </c>
      <c r="B19" s="39">
        <f>B16+2*B17</f>
        <v>4448.6108430893164</v>
      </c>
      <c r="C19" s="5"/>
      <c r="D19" s="5"/>
      <c r="E19" s="6"/>
      <c r="F19" s="39">
        <f>F16+2*F17</f>
        <v>5945.7439643751459</v>
      </c>
      <c r="G19" s="6"/>
      <c r="H19" s="6"/>
      <c r="I19" s="6"/>
      <c r="J19" s="6"/>
      <c r="K19" s="6"/>
      <c r="L19" s="6"/>
      <c r="M19" s="6"/>
      <c r="N19" s="1"/>
      <c r="O19" s="1"/>
      <c r="P19" s="1"/>
      <c r="Q19" s="1"/>
      <c r="R19" s="1"/>
      <c r="S19" s="1"/>
    </row>
    <row r="20" spans="1:19" x14ac:dyDescent="0.25">
      <c r="A20" s="15" t="s">
        <v>21</v>
      </c>
      <c r="B20" s="39">
        <f>B16-3*B17</f>
        <v>-4547.9162646339737</v>
      </c>
      <c r="C20" s="5"/>
      <c r="D20" s="5"/>
      <c r="E20" s="6"/>
      <c r="F20" s="39">
        <f>F16-3*F17</f>
        <v>-6078.2141608484326</v>
      </c>
      <c r="G20" s="6"/>
      <c r="H20" s="6"/>
      <c r="I20" s="6"/>
      <c r="J20" s="6"/>
      <c r="K20" s="6"/>
      <c r="L20" s="6"/>
      <c r="M20" s="6"/>
      <c r="N20" s="1"/>
      <c r="O20" s="1"/>
      <c r="P20" s="1"/>
      <c r="Q20" s="1"/>
      <c r="R20" s="1"/>
      <c r="S20" s="1"/>
    </row>
    <row r="21" spans="1:19" x14ac:dyDescent="0.25">
      <c r="A21" s="15" t="s">
        <v>22</v>
      </c>
      <c r="B21" s="39">
        <f>B16+3*B17</f>
        <v>6247.9162646339737</v>
      </c>
      <c r="C21" s="5"/>
      <c r="D21" s="5"/>
      <c r="E21" s="6"/>
      <c r="F21" s="39">
        <f>F16+3*F17</f>
        <v>8350.5355894198601</v>
      </c>
      <c r="G21" s="6"/>
      <c r="H21" s="6"/>
      <c r="I21" s="6"/>
      <c r="J21" s="6"/>
      <c r="K21" s="6"/>
      <c r="L21" s="6"/>
      <c r="M21" s="6"/>
      <c r="N21" s="1"/>
      <c r="O21" s="1"/>
      <c r="P21" s="1"/>
      <c r="Q21" s="1"/>
      <c r="R21" s="1"/>
      <c r="S21" s="1"/>
    </row>
    <row r="22" spans="1:19" x14ac:dyDescent="0.25">
      <c r="A22" s="15"/>
      <c r="B22" s="16"/>
      <c r="C22" s="5"/>
      <c r="D22" s="5"/>
      <c r="E22" s="6"/>
      <c r="F22" s="16"/>
      <c r="G22" s="6"/>
      <c r="H22" s="6"/>
      <c r="I22" s="6"/>
      <c r="J22" s="6"/>
      <c r="K22" s="6"/>
      <c r="L22" s="6"/>
      <c r="M22" s="6"/>
      <c r="N22" s="1"/>
      <c r="O22" s="1"/>
      <c r="P22" s="1"/>
      <c r="Q22" s="1"/>
      <c r="R22" s="1"/>
      <c r="S22" s="1"/>
    </row>
    <row r="23" spans="1:19" x14ac:dyDescent="0.25">
      <c r="A23" s="15"/>
      <c r="B23" s="16"/>
      <c r="C23" s="5"/>
      <c r="D23" s="5"/>
      <c r="E23" s="6"/>
      <c r="F23" s="16"/>
      <c r="G23" s="6"/>
      <c r="H23" s="6"/>
      <c r="I23" s="6"/>
      <c r="J23" s="6"/>
      <c r="K23" s="6"/>
      <c r="L23" s="6"/>
      <c r="M23" s="6"/>
      <c r="N23" s="1"/>
      <c r="O23" s="1"/>
      <c r="P23" s="1"/>
      <c r="Q23" s="1"/>
      <c r="R23" s="1"/>
      <c r="S23" s="1"/>
    </row>
    <row r="24" spans="1:19" x14ac:dyDescent="0.25">
      <c r="A24" s="3"/>
      <c r="B24" s="5"/>
      <c r="C24" s="5"/>
      <c r="D24" s="5"/>
      <c r="E24" s="6"/>
      <c r="F24" s="6"/>
      <c r="G24" s="6"/>
      <c r="H24" s="6"/>
      <c r="I24" s="6"/>
      <c r="J24" s="6"/>
      <c r="K24" s="6"/>
      <c r="L24" s="6"/>
      <c r="M24" s="6"/>
      <c r="N24" s="1"/>
      <c r="O24" s="1"/>
      <c r="P24" s="1"/>
      <c r="Q24" s="1"/>
      <c r="R24" s="1"/>
      <c r="S24" s="1"/>
    </row>
    <row r="25" spans="1:19" x14ac:dyDescent="0.25">
      <c r="A25" s="3"/>
      <c r="B25" s="5"/>
      <c r="C25" s="5"/>
      <c r="D25" s="5"/>
      <c r="E25" s="6"/>
      <c r="F25" s="6"/>
      <c r="G25" s="6"/>
      <c r="H25" s="6"/>
      <c r="I25" s="6"/>
      <c r="J25" s="6"/>
      <c r="K25" s="6"/>
      <c r="L25" s="6"/>
      <c r="M25" s="6"/>
      <c r="N25" s="1"/>
      <c r="O25" s="1"/>
      <c r="P25" s="1"/>
      <c r="Q25" s="1"/>
      <c r="R25" s="1"/>
      <c r="S25" s="1"/>
    </row>
    <row r="26" spans="1:19" x14ac:dyDescent="0.25">
      <c r="B26" s="8">
        <v>1000</v>
      </c>
      <c r="E26" s="6"/>
      <c r="F26" s="8">
        <v>0</v>
      </c>
      <c r="H26" s="6"/>
      <c r="I26" s="6"/>
      <c r="J26" s="6"/>
      <c r="K26" s="6"/>
      <c r="L26" s="6"/>
      <c r="M26" s="6"/>
      <c r="N26" s="1"/>
      <c r="O26" s="1"/>
      <c r="P26" s="1"/>
      <c r="Q26" s="1"/>
      <c r="R26" s="1"/>
      <c r="S26" s="1"/>
    </row>
    <row r="27" spans="1:19" ht="15.6" x14ac:dyDescent="0.25">
      <c r="B27" s="8" t="s">
        <v>16</v>
      </c>
      <c r="C27" s="9" t="s">
        <v>19</v>
      </c>
      <c r="D27" s="9" t="s">
        <v>20</v>
      </c>
      <c r="E27" s="6"/>
      <c r="F27" s="8" t="s">
        <v>16</v>
      </c>
      <c r="G27" s="9" t="s">
        <v>19</v>
      </c>
      <c r="H27" s="9" t="s">
        <v>20</v>
      </c>
      <c r="I27" s="6"/>
      <c r="J27" s="6"/>
      <c r="K27" s="6"/>
      <c r="L27" s="6"/>
      <c r="M27" s="6"/>
      <c r="N27" s="1"/>
      <c r="O27" s="1"/>
      <c r="P27" s="1"/>
      <c r="Q27" s="1"/>
      <c r="R27" s="1"/>
      <c r="S27" s="1"/>
    </row>
    <row r="28" spans="1:19" x14ac:dyDescent="0.25">
      <c r="A28" s="10">
        <v>100</v>
      </c>
      <c r="B28" s="5">
        <v>8.2236842105263164E-2</v>
      </c>
      <c r="C28" s="12">
        <f>+B28*A28</f>
        <v>8.2236842105263168</v>
      </c>
      <c r="D28" s="12">
        <f>B28*(A28-$C$33)^2</f>
        <v>215927.55782776279</v>
      </c>
      <c r="E28" s="6"/>
      <c r="F28" s="5">
        <v>3.5928143712574849E-2</v>
      </c>
      <c r="G28" s="12">
        <f>F28*A28</f>
        <v>3.5928143712574849</v>
      </c>
      <c r="H28" s="12">
        <f>F28*(A28-$G$33)^2</f>
        <v>193090.2585806908</v>
      </c>
      <c r="I28" s="6"/>
      <c r="J28" s="6"/>
      <c r="K28" s="6"/>
      <c r="L28" s="6"/>
      <c r="M28" s="6"/>
      <c r="N28" s="1"/>
      <c r="O28" s="1"/>
      <c r="P28" s="1"/>
      <c r="Q28" s="1"/>
      <c r="R28" s="1"/>
      <c r="S28" s="1"/>
    </row>
    <row r="29" spans="1:19" x14ac:dyDescent="0.25">
      <c r="A29" s="10">
        <v>500</v>
      </c>
      <c r="B29" s="5">
        <v>0.22039473684210525</v>
      </c>
      <c r="C29" s="12">
        <f>+B29*A29</f>
        <v>110.19736842105263</v>
      </c>
      <c r="D29" s="12">
        <f>B29*(A29-$C$33)^2</f>
        <v>328247.83558782254</v>
      </c>
      <c r="E29" s="6"/>
      <c r="F29" s="5">
        <v>0.1287425149700599</v>
      </c>
      <c r="G29" s="12">
        <f>F29*A29</f>
        <v>64.371257485029943</v>
      </c>
      <c r="H29" s="12">
        <f>F29*(A29-$G$33)^2</f>
        <v>473738.30640200467</v>
      </c>
      <c r="I29" s="6"/>
      <c r="J29" s="6"/>
      <c r="K29" s="6"/>
      <c r="L29" s="6"/>
      <c r="M29" s="6"/>
      <c r="N29" s="1"/>
      <c r="O29" s="1"/>
      <c r="P29" s="1"/>
      <c r="Q29" s="1"/>
      <c r="R29" s="1"/>
      <c r="S29" s="1"/>
    </row>
    <row r="30" spans="1:19" x14ac:dyDescent="0.25">
      <c r="A30" s="10">
        <v>1000</v>
      </c>
      <c r="B30" s="5">
        <v>0.28618421052631576</v>
      </c>
      <c r="C30" s="12">
        <f>+B30*A30</f>
        <v>286.18421052631578</v>
      </c>
      <c r="D30" s="12">
        <f>B30*(A30-$C$33)^2</f>
        <v>148520.61245945105</v>
      </c>
      <c r="E30" s="6"/>
      <c r="F30" s="5">
        <v>0.25449101796407186</v>
      </c>
      <c r="G30" s="12">
        <f>F30*A30</f>
        <v>254.49101796407186</v>
      </c>
      <c r="H30" s="12">
        <f>F30*(A30-$G$33)^2</f>
        <v>511901.37339792063</v>
      </c>
      <c r="I30" s="6"/>
      <c r="J30" s="6"/>
      <c r="K30" s="6"/>
      <c r="L30" s="6"/>
      <c r="M30" s="6"/>
      <c r="N30" s="1"/>
      <c r="O30" s="1"/>
      <c r="P30" s="1"/>
      <c r="Q30" s="1"/>
      <c r="R30" s="1"/>
      <c r="S30" s="1"/>
    </row>
    <row r="31" spans="1:19" x14ac:dyDescent="0.25">
      <c r="A31" s="10">
        <v>0</v>
      </c>
      <c r="B31" s="5">
        <v>0.27960526315789475</v>
      </c>
      <c r="C31" s="12">
        <f>+B31*A31</f>
        <v>0</v>
      </c>
      <c r="D31" s="12">
        <f>B31*(A31-$C$33)^2</f>
        <v>827563.92860885337</v>
      </c>
      <c r="E31" s="6"/>
      <c r="F31" s="5">
        <v>0.3712574850299401</v>
      </c>
      <c r="G31" s="12">
        <f>F31*A31</f>
        <v>0</v>
      </c>
      <c r="H31" s="12">
        <f>F31*(A31-$G$33)^2</f>
        <v>2171113.1135126567</v>
      </c>
      <c r="I31" s="6"/>
      <c r="J31" s="6"/>
      <c r="K31" s="6"/>
      <c r="L31" s="6"/>
      <c r="M31" s="6"/>
      <c r="N31" s="1"/>
      <c r="O31" s="1"/>
      <c r="P31" s="1"/>
      <c r="Q31" s="1"/>
      <c r="R31" s="1"/>
      <c r="S31" s="1"/>
    </row>
    <row r="32" spans="1:19" x14ac:dyDescent="0.25">
      <c r="A32" s="10">
        <v>10000</v>
      </c>
      <c r="B32" s="5">
        <v>0.13157894736842105</v>
      </c>
      <c r="C32" s="12">
        <f>+B32*A32</f>
        <v>1315.7894736842104</v>
      </c>
      <c r="D32" s="12">
        <f>B32*(A32-$C$33)^2</f>
        <v>9019982.0149620939</v>
      </c>
      <c r="E32" s="6"/>
      <c r="F32" s="5">
        <v>0.20958083832335328</v>
      </c>
      <c r="G32" s="12">
        <f>F32*A32</f>
        <v>2095.8083832335328</v>
      </c>
      <c r="H32" s="12">
        <f>F32*(A32-$G$33)^2</f>
        <v>12047278.483479096</v>
      </c>
      <c r="I32" s="6"/>
      <c r="J32" s="6"/>
      <c r="K32" s="6"/>
      <c r="L32" s="6"/>
      <c r="M32" s="6"/>
      <c r="N32" s="1"/>
      <c r="O32" s="1"/>
      <c r="P32" s="1"/>
      <c r="Q32" s="1"/>
      <c r="R32" s="1"/>
      <c r="S32" s="1"/>
    </row>
    <row r="33" spans="1:19" x14ac:dyDescent="0.25">
      <c r="A33" s="7" t="s">
        <v>0</v>
      </c>
      <c r="B33" s="5"/>
      <c r="C33" s="13">
        <f>SUM(C28:C32)</f>
        <v>1720.3947368421052</v>
      </c>
      <c r="D33" s="13">
        <f>SUM(D28:D32)</f>
        <v>10540241.949445983</v>
      </c>
      <c r="E33" s="6"/>
      <c r="F33" s="6"/>
      <c r="G33" s="13">
        <f>SUM(G28:G32)</f>
        <v>2418.2634730538921</v>
      </c>
      <c r="H33" s="13">
        <f>SUM(H28:H32)</f>
        <v>15397121.535372369</v>
      </c>
      <c r="I33" s="6"/>
      <c r="J33" s="6"/>
      <c r="K33" s="6"/>
      <c r="L33" s="6"/>
      <c r="M33" s="6"/>
      <c r="N33" s="1"/>
      <c r="O33" s="1"/>
      <c r="P33" s="1"/>
      <c r="Q33" s="1"/>
      <c r="R33" s="1"/>
      <c r="S33" s="1"/>
    </row>
    <row r="34" spans="1:19" x14ac:dyDescent="0.25">
      <c r="A34" s="14" t="s">
        <v>3</v>
      </c>
      <c r="B34" s="12">
        <f>C33</f>
        <v>1720.3947368421052</v>
      </c>
      <c r="C34" s="5"/>
      <c r="D34" s="5"/>
      <c r="E34" s="6"/>
      <c r="F34" s="38">
        <f>G33</f>
        <v>2418.2634730538921</v>
      </c>
      <c r="G34" s="6"/>
      <c r="H34" s="6"/>
      <c r="I34" s="6"/>
      <c r="J34" s="6"/>
      <c r="K34" s="6"/>
      <c r="L34" s="6"/>
      <c r="M34" s="6"/>
      <c r="N34" s="1"/>
      <c r="O34" s="1"/>
      <c r="P34" s="1"/>
      <c r="Q34" s="1"/>
      <c r="R34" s="1"/>
      <c r="S34" s="1"/>
    </row>
    <row r="35" spans="1:19" x14ac:dyDescent="0.25">
      <c r="A35" s="14" t="s">
        <v>4</v>
      </c>
      <c r="B35" s="12">
        <f>SQRT(D33)</f>
        <v>3246.5738786366751</v>
      </c>
      <c r="C35" s="5"/>
      <c r="D35" s="5"/>
      <c r="E35" s="6"/>
      <c r="F35" s="38">
        <f>SQRT(H33)</f>
        <v>3923.9166065772051</v>
      </c>
      <c r="G35" s="6"/>
      <c r="H35" s="6"/>
      <c r="I35" s="6"/>
      <c r="J35" s="6"/>
      <c r="K35" s="6"/>
      <c r="L35" s="6"/>
      <c r="M35" s="6"/>
      <c r="N35" s="1"/>
      <c r="O35" s="1"/>
      <c r="P35" s="1"/>
      <c r="Q35" s="1"/>
      <c r="R35" s="1"/>
      <c r="S35" s="1"/>
    </row>
    <row r="36" spans="1:19" x14ac:dyDescent="0.25">
      <c r="A36" s="15" t="s">
        <v>5</v>
      </c>
      <c r="B36" s="16">
        <f>B34-2*B35</f>
        <v>-4772.7530204312452</v>
      </c>
      <c r="C36" s="5"/>
      <c r="D36" s="5"/>
      <c r="E36" s="6"/>
      <c r="F36" s="39">
        <f>F34-2*F35</f>
        <v>-5429.5697401005182</v>
      </c>
      <c r="G36" s="6"/>
      <c r="H36" s="6"/>
      <c r="I36" s="6"/>
      <c r="J36" s="6"/>
      <c r="K36" s="6"/>
      <c r="L36" s="6"/>
      <c r="M36" s="6"/>
      <c r="N36" s="1"/>
      <c r="O36" s="1"/>
      <c r="P36" s="1"/>
      <c r="Q36" s="1"/>
      <c r="R36" s="1"/>
      <c r="S36" s="1"/>
    </row>
    <row r="37" spans="1:19" x14ac:dyDescent="0.25">
      <c r="A37" s="15" t="s">
        <v>6</v>
      </c>
      <c r="B37" s="16">
        <f>B34+2*B35</f>
        <v>8213.5424941154561</v>
      </c>
      <c r="C37" s="5"/>
      <c r="D37" s="5"/>
      <c r="E37" s="6"/>
      <c r="F37" s="39">
        <f>F34+2*F35</f>
        <v>10266.096686208302</v>
      </c>
      <c r="G37" s="6"/>
      <c r="H37" s="6"/>
      <c r="I37" s="6"/>
      <c r="J37" s="6"/>
      <c r="K37" s="6"/>
      <c r="L37" s="6"/>
      <c r="M37" s="6"/>
      <c r="N37" s="1"/>
      <c r="O37" s="1"/>
      <c r="P37" s="1"/>
      <c r="Q37" s="1"/>
      <c r="R37" s="1"/>
      <c r="S37" s="1"/>
    </row>
    <row r="38" spans="1:19" x14ac:dyDescent="0.25">
      <c r="A38" s="15" t="s">
        <v>21</v>
      </c>
      <c r="B38" s="39">
        <f>B34-3*B35</f>
        <v>-8019.3268990679207</v>
      </c>
      <c r="C38" s="5"/>
      <c r="D38" s="5"/>
      <c r="E38" s="6"/>
      <c r="F38" s="39">
        <f>F34-3*F35</f>
        <v>-9353.4863466777242</v>
      </c>
      <c r="G38" s="6"/>
      <c r="H38" s="6"/>
      <c r="I38" s="6"/>
      <c r="J38" s="6"/>
      <c r="K38" s="6"/>
      <c r="L38" s="6"/>
      <c r="M38" s="6"/>
      <c r="N38" s="1"/>
      <c r="O38" s="1"/>
      <c r="P38" s="1"/>
      <c r="Q38" s="1"/>
      <c r="R38" s="1"/>
      <c r="S38" s="1"/>
    </row>
    <row r="39" spans="1:19" x14ac:dyDescent="0.25">
      <c r="A39" s="15" t="s">
        <v>22</v>
      </c>
      <c r="B39" s="39">
        <f>B34+3*B35</f>
        <v>11460.116372752131</v>
      </c>
      <c r="C39" s="5"/>
      <c r="D39" s="5"/>
      <c r="E39" s="6"/>
      <c r="F39" s="39">
        <f>F34+3*F35</f>
        <v>14190.013292785508</v>
      </c>
      <c r="G39" s="6"/>
      <c r="H39" s="6"/>
      <c r="I39" s="6"/>
      <c r="J39" s="6"/>
      <c r="K39" s="6"/>
      <c r="L39" s="6"/>
      <c r="M39" s="6"/>
      <c r="N39" s="1"/>
      <c r="O39" s="1"/>
      <c r="P39" s="1"/>
      <c r="Q39" s="1"/>
      <c r="R39" s="1"/>
      <c r="S39" s="1"/>
    </row>
    <row r="40" spans="1:19" x14ac:dyDescent="0.25">
      <c r="A40" s="3"/>
      <c r="B40" s="5"/>
      <c r="C40" s="5"/>
      <c r="D40" s="5"/>
      <c r="E40" s="6"/>
      <c r="F40" s="6"/>
      <c r="G40" s="6"/>
      <c r="H40" s="6"/>
      <c r="I40" s="6"/>
      <c r="J40" s="6"/>
      <c r="K40" s="6"/>
      <c r="L40" s="6"/>
      <c r="M40" s="6"/>
      <c r="N40" s="1"/>
      <c r="O40" s="1"/>
      <c r="P40" s="1"/>
      <c r="Q40" s="1"/>
      <c r="R40" s="1"/>
      <c r="S40" s="1"/>
    </row>
    <row r="41" spans="1:19" x14ac:dyDescent="0.25">
      <c r="A41" s="3"/>
      <c r="B41" s="5"/>
      <c r="C41" s="5"/>
      <c r="D41" s="5"/>
      <c r="E41" s="6"/>
      <c r="F41" s="6"/>
      <c r="G41" s="6"/>
      <c r="H41" s="6"/>
      <c r="I41" s="6"/>
      <c r="J41" s="6"/>
      <c r="K41" s="6"/>
      <c r="L41" s="6"/>
      <c r="M41" s="6"/>
      <c r="N41" s="1"/>
      <c r="O41" s="1"/>
      <c r="P41" s="1"/>
      <c r="Q41" s="1"/>
      <c r="R41" s="1"/>
      <c r="S41" s="1"/>
    </row>
    <row r="42" spans="1:19" x14ac:dyDescent="0.25">
      <c r="A42" s="3"/>
      <c r="B42" s="5"/>
      <c r="C42" s="5"/>
      <c r="D42" s="5"/>
      <c r="E42" s="6"/>
      <c r="F42" s="6"/>
      <c r="G42" s="6"/>
      <c r="H42" s="6"/>
      <c r="I42" s="6"/>
      <c r="J42" s="6"/>
      <c r="K42" s="6"/>
      <c r="L42" s="6"/>
      <c r="M42" s="6"/>
      <c r="N42" s="1"/>
      <c r="O42" s="1"/>
      <c r="P42" s="1"/>
      <c r="Q42" s="1"/>
      <c r="R42" s="1"/>
      <c r="S42" s="1"/>
    </row>
    <row r="43" spans="1:19" x14ac:dyDescent="0.25">
      <c r="B43" s="8">
        <v>10000</v>
      </c>
      <c r="C43" s="5"/>
      <c r="D43" s="5"/>
      <c r="E43" s="6"/>
      <c r="F43" s="6"/>
      <c r="G43" s="6"/>
      <c r="H43" s="6"/>
      <c r="I43" s="6"/>
      <c r="J43" s="6"/>
      <c r="K43" s="6"/>
      <c r="L43" s="6"/>
      <c r="M43" s="6"/>
      <c r="N43" s="1"/>
      <c r="O43" s="1"/>
      <c r="P43" s="1"/>
      <c r="Q43" s="1"/>
      <c r="R43" s="1"/>
      <c r="S43" s="1"/>
    </row>
    <row r="44" spans="1:19" ht="15.6" x14ac:dyDescent="0.25">
      <c r="B44" s="8" t="s">
        <v>16</v>
      </c>
      <c r="C44" s="9" t="s">
        <v>19</v>
      </c>
      <c r="D44" s="9" t="s">
        <v>20</v>
      </c>
      <c r="E44" s="6"/>
      <c r="F44" s="6"/>
      <c r="G44" s="6"/>
      <c r="H44" s="6"/>
      <c r="I44" s="6"/>
      <c r="J44" s="6"/>
      <c r="K44" s="6"/>
      <c r="L44" s="6"/>
      <c r="M44" s="6"/>
      <c r="N44" s="1"/>
      <c r="O44" s="1"/>
      <c r="P44" s="1"/>
      <c r="Q44" s="1"/>
      <c r="R44" s="1"/>
      <c r="S44" s="1"/>
    </row>
    <row r="45" spans="1:19" x14ac:dyDescent="0.25">
      <c r="A45" s="10">
        <v>100</v>
      </c>
      <c r="B45" s="5">
        <v>1.7647058823529412E-2</v>
      </c>
      <c r="C45" s="12">
        <f>+B45*A45</f>
        <v>1.7647058823529411</v>
      </c>
      <c r="D45" s="12">
        <f>B45*(A45-$B$51)^2</f>
        <v>124091.57744758802</v>
      </c>
      <c r="E45" s="6"/>
      <c r="F45" s="6"/>
      <c r="G45" s="6"/>
      <c r="H45" s="6"/>
      <c r="I45" s="6"/>
      <c r="J45" s="6"/>
      <c r="K45" s="6"/>
      <c r="L45" s="6"/>
      <c r="M45" s="6"/>
      <c r="N45" s="1"/>
      <c r="O45" s="1"/>
      <c r="P45" s="1"/>
      <c r="Q45" s="1"/>
      <c r="R45" s="1"/>
      <c r="S45" s="1"/>
    </row>
    <row r="46" spans="1:19" x14ac:dyDescent="0.25">
      <c r="A46" s="10">
        <v>500</v>
      </c>
      <c r="B46" s="5">
        <v>8.8235294117647065E-2</v>
      </c>
      <c r="C46" s="12">
        <f>+B46*A46</f>
        <v>44.117647058823529</v>
      </c>
      <c r="D46" s="12">
        <f t="shared" ref="D46:D49" si="0">+B46*(A46-$B$51)^2</f>
        <v>447392.14329330344</v>
      </c>
      <c r="E46" s="6"/>
      <c r="F46" s="6"/>
      <c r="G46" s="6"/>
      <c r="H46" s="6"/>
      <c r="I46" s="6"/>
      <c r="J46" s="6"/>
      <c r="K46" s="6"/>
      <c r="L46" s="6"/>
      <c r="M46" s="6"/>
      <c r="N46" s="1"/>
      <c r="O46" s="1"/>
      <c r="P46" s="1"/>
      <c r="Q46" s="1"/>
      <c r="R46" s="1"/>
      <c r="S46" s="1"/>
    </row>
    <row r="47" spans="1:19" x14ac:dyDescent="0.25">
      <c r="A47" s="10">
        <v>1000</v>
      </c>
      <c r="B47" s="5">
        <v>0.23529411764705882</v>
      </c>
      <c r="C47" s="12">
        <f>+B47*A47</f>
        <v>235.29411764705881</v>
      </c>
      <c r="D47" s="12">
        <f t="shared" si="0"/>
        <v>722042.2552411966</v>
      </c>
      <c r="E47" s="6"/>
      <c r="F47" s="6"/>
      <c r="G47" s="6"/>
      <c r="H47" s="6"/>
      <c r="I47" s="6"/>
      <c r="J47" s="6"/>
      <c r="K47" s="6"/>
      <c r="L47" s="6"/>
      <c r="M47" s="6"/>
      <c r="N47" s="1"/>
      <c r="O47" s="1"/>
      <c r="P47" s="1"/>
      <c r="Q47" s="1"/>
      <c r="R47" s="1"/>
      <c r="S47" s="1"/>
    </row>
    <row r="48" spans="1:19" x14ac:dyDescent="0.25">
      <c r="A48" s="10">
        <v>0</v>
      </c>
      <c r="B48" s="5">
        <v>0.41176470588235292</v>
      </c>
      <c r="C48" s="12">
        <f>+B48*A48</f>
        <v>0</v>
      </c>
      <c r="D48" s="12">
        <f t="shared" si="0"/>
        <v>3117968.4103399138</v>
      </c>
      <c r="E48" s="6"/>
      <c r="F48" s="6"/>
      <c r="G48" s="6"/>
      <c r="H48" s="6"/>
      <c r="I48" s="6"/>
      <c r="J48" s="6"/>
      <c r="K48" s="6"/>
      <c r="L48" s="6"/>
      <c r="M48" s="6"/>
      <c r="N48" s="1"/>
      <c r="O48" s="1"/>
      <c r="P48" s="1"/>
      <c r="Q48" s="1"/>
      <c r="R48" s="1"/>
      <c r="S48" s="1"/>
    </row>
    <row r="49" spans="1:19" x14ac:dyDescent="0.25">
      <c r="A49" s="10">
        <v>10000</v>
      </c>
      <c r="B49" s="5">
        <v>0.24705882352941178</v>
      </c>
      <c r="C49" s="12">
        <f>+B49*A49</f>
        <v>2470.5882352941176</v>
      </c>
      <c r="D49" s="12">
        <f t="shared" si="0"/>
        <v>12979708.381844087</v>
      </c>
      <c r="E49" s="6"/>
      <c r="F49" s="6"/>
      <c r="G49" s="6"/>
      <c r="H49" s="6"/>
      <c r="I49" s="6"/>
      <c r="J49" s="6"/>
      <c r="K49" s="6"/>
      <c r="L49" s="6"/>
      <c r="M49" s="6"/>
      <c r="N49" s="1"/>
      <c r="O49" s="1"/>
      <c r="P49" s="1"/>
      <c r="Q49" s="1"/>
      <c r="R49" s="1"/>
      <c r="S49" s="1"/>
    </row>
    <row r="50" spans="1:19" x14ac:dyDescent="0.25">
      <c r="A50" s="7" t="s">
        <v>0</v>
      </c>
      <c r="B50" s="5"/>
      <c r="C50" s="13">
        <f>SUM(C45:C49)</f>
        <v>2751.7647058823527</v>
      </c>
      <c r="D50" s="13">
        <f>SUM(D45:D49)</f>
        <v>17391202.768166088</v>
      </c>
      <c r="E50" s="6"/>
      <c r="F50" s="6"/>
      <c r="G50" s="6"/>
      <c r="H50" s="6"/>
      <c r="I50" s="6"/>
      <c r="J50" s="6"/>
      <c r="K50" s="6"/>
      <c r="L50" s="6"/>
      <c r="M50" s="6"/>
      <c r="N50" s="1"/>
      <c r="O50" s="1"/>
      <c r="P50" s="1"/>
      <c r="Q50" s="1"/>
      <c r="R50" s="1"/>
      <c r="S50" s="1"/>
    </row>
    <row r="51" spans="1:19" x14ac:dyDescent="0.25">
      <c r="A51" s="14" t="s">
        <v>3</v>
      </c>
      <c r="B51" s="38">
        <f>C50</f>
        <v>2751.7647058823527</v>
      </c>
      <c r="C51" s="13"/>
      <c r="D51" s="13"/>
      <c r="E51" s="6"/>
      <c r="F51" s="6"/>
      <c r="G51" s="6"/>
      <c r="H51" s="6"/>
      <c r="I51" s="6"/>
      <c r="J51" s="6"/>
      <c r="K51" s="6"/>
      <c r="L51" s="6"/>
      <c r="M51" s="6"/>
      <c r="N51" s="1"/>
      <c r="O51" s="1"/>
      <c r="P51" s="1"/>
      <c r="Q51" s="1"/>
      <c r="R51" s="1"/>
      <c r="S51" s="1"/>
    </row>
    <row r="52" spans="1:19" x14ac:dyDescent="0.25">
      <c r="A52" s="14" t="s">
        <v>4</v>
      </c>
      <c r="B52" s="38">
        <f>SQRT(D50)</f>
        <v>4170.2761021503229</v>
      </c>
      <c r="C52" s="13"/>
      <c r="D52" s="13"/>
      <c r="E52" s="6"/>
      <c r="F52" s="6"/>
      <c r="G52" s="6"/>
      <c r="H52" s="6"/>
      <c r="I52" s="6"/>
      <c r="J52" s="6"/>
      <c r="K52" s="6"/>
      <c r="L52" s="6"/>
      <c r="M52" s="6"/>
      <c r="N52" s="1"/>
      <c r="O52" s="1"/>
      <c r="P52" s="1"/>
      <c r="Q52" s="1"/>
      <c r="R52" s="1"/>
      <c r="S52" s="1"/>
    </row>
    <row r="53" spans="1:19" x14ac:dyDescent="0.25">
      <c r="A53" s="15" t="s">
        <v>5</v>
      </c>
      <c r="B53" s="39">
        <f>B51-2*B52</f>
        <v>-5588.7874984182927</v>
      </c>
      <c r="C53" s="13"/>
      <c r="D53" s="13"/>
      <c r="E53" s="6"/>
      <c r="F53" s="6"/>
      <c r="G53" s="6"/>
      <c r="H53" s="6"/>
      <c r="I53" s="6"/>
      <c r="J53" s="6"/>
      <c r="K53" s="6"/>
      <c r="L53" s="6"/>
      <c r="M53" s="6"/>
      <c r="N53" s="1"/>
      <c r="O53" s="1"/>
      <c r="P53" s="1"/>
      <c r="Q53" s="1"/>
      <c r="R53" s="1"/>
      <c r="S53" s="1"/>
    </row>
    <row r="54" spans="1:19" x14ac:dyDescent="0.25">
      <c r="A54" s="15" t="s">
        <v>6</v>
      </c>
      <c r="B54" s="39">
        <f>B51+2*B52</f>
        <v>11092.316910182999</v>
      </c>
      <c r="C54" s="13"/>
      <c r="D54" s="13"/>
      <c r="E54" s="6"/>
      <c r="F54" s="6"/>
      <c r="G54" s="6"/>
      <c r="H54" s="6"/>
      <c r="I54" s="6"/>
      <c r="J54" s="6"/>
      <c r="K54" s="6"/>
      <c r="L54" s="6"/>
      <c r="M54" s="6"/>
      <c r="N54" s="1"/>
      <c r="O54" s="1"/>
      <c r="P54" s="1"/>
      <c r="Q54" s="1"/>
      <c r="R54" s="1"/>
      <c r="S54" s="1"/>
    </row>
    <row r="55" spans="1:19" x14ac:dyDescent="0.25">
      <c r="A55" s="15" t="s">
        <v>21</v>
      </c>
      <c r="B55" s="39">
        <f>B51-3*B52</f>
        <v>-9759.0636005686156</v>
      </c>
      <c r="C55" s="13"/>
      <c r="D55" s="13"/>
      <c r="E55" s="6"/>
      <c r="F55" s="6"/>
      <c r="G55" s="6"/>
      <c r="H55" s="6"/>
      <c r="I55" s="6"/>
      <c r="J55" s="6"/>
      <c r="K55" s="6"/>
      <c r="L55" s="6"/>
      <c r="M55" s="6"/>
      <c r="N55" s="1"/>
      <c r="O55" s="1"/>
      <c r="P55" s="1"/>
      <c r="Q55" s="1"/>
      <c r="R55" s="1"/>
      <c r="S55" s="1"/>
    </row>
    <row r="56" spans="1:19" x14ac:dyDescent="0.25">
      <c r="A56" s="15" t="s">
        <v>22</v>
      </c>
      <c r="B56" s="39">
        <f>B51+3*B52</f>
        <v>15262.593012333322</v>
      </c>
      <c r="C56" s="5"/>
      <c r="D56" s="5"/>
      <c r="E56" s="6"/>
      <c r="F56" s="6"/>
      <c r="G56" s="6"/>
      <c r="H56" s="6"/>
      <c r="I56" s="6"/>
      <c r="J56" s="6"/>
      <c r="K56" s="6"/>
      <c r="L56" s="6"/>
      <c r="M56" s="6"/>
      <c r="N56" s="1"/>
      <c r="O56" s="1"/>
      <c r="P56" s="1"/>
      <c r="Q56" s="1"/>
      <c r="R56" s="1"/>
      <c r="S56" s="1"/>
    </row>
  </sheetData>
  <phoneticPr fontId="0" type="noConversion"/>
  <printOptions gridLines="1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Plinko Probabilities</vt:lpstr>
    </vt:vector>
  </TitlesOfParts>
  <Company>Computers by Malone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R. Bilder</dc:creator>
  <cp:lastModifiedBy>Chris Bilder</cp:lastModifiedBy>
  <cp:lastPrinted>1998-02-17T23:47:29Z</cp:lastPrinted>
  <dcterms:created xsi:type="dcterms:W3CDTF">1998-02-17T22:34:36Z</dcterms:created>
  <dcterms:modified xsi:type="dcterms:W3CDTF">2020-12-16T16:48:32Z</dcterms:modified>
</cp:coreProperties>
</file>